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C:\Users\mmat\Desktop\Ciepłe mieszkanie\do umieszczenia na stronie\"/>
    </mc:Choice>
  </mc:AlternateContent>
  <xr:revisionPtr revIDLastSave="0" documentId="13_ncr:1_{F49B6F0D-C4D5-416D-B8F7-D173D2FCF7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DPAE!$A$1:$I$50</definedName>
    <definedName name="_xlnm.Print_Area" localSheetId="0">'Instrukcja wypełniania DPAE'!$A$1:$R$19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5" i="1"/>
  <c r="J25" i="1"/>
  <c r="K25" i="1"/>
  <c r="C27" i="4" l="1"/>
  <c r="G6" i="4" l="1"/>
  <c r="G7" i="4"/>
  <c r="G8" i="4"/>
  <c r="G9" i="4"/>
  <c r="I26" i="1" l="1"/>
  <c r="H38" i="1" l="1"/>
  <c r="K13" i="4" l="1"/>
  <c r="H33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7" i="1" l="1"/>
  <c r="E27" i="1"/>
  <c r="G30" i="1"/>
  <c r="E30" i="1"/>
  <c r="I31" i="4"/>
  <c r="H37" i="1" l="1"/>
  <c r="E29" i="1"/>
  <c r="H34" i="1"/>
  <c r="I27" i="1"/>
  <c r="E28" i="1"/>
  <c r="G29" i="1"/>
  <c r="G28" i="1"/>
  <c r="I30" i="1" l="1"/>
  <c r="H36" i="1"/>
  <c r="I28" i="1"/>
  <c r="H35" i="1"/>
  <c r="I29" i="1"/>
</calcChain>
</file>

<file path=xl/sharedStrings.xml><?xml version="1.0" encoding="utf-8"?>
<sst xmlns="http://schemas.openxmlformats.org/spreadsheetml/2006/main" count="235" uniqueCount="156">
  <si>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</si>
  <si>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</si>
  <si>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</si>
  <si>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</si>
  <si>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</si>
  <si>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</si>
  <si>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</si>
  <si>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</si>
  <si>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</si>
  <si>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</si>
  <si>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</si>
  <si>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</si>
  <si>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</si>
  <si>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</si>
  <si>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</si>
  <si>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</si>
  <si>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</si>
  <si>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</si>
  <si>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</si>
  <si>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</si>
  <si>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</si>
  <si>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</si>
  <si>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</si>
  <si>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</si>
  <si>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</si>
  <si>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</si>
  <si>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</si>
  <si>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</si>
  <si>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</si>
  <si>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</si>
  <si>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</si>
  <si>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</si>
  <si>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</si>
  <si>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</si>
  <si>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</si>
  <si>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</si>
  <si>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</si>
  <si>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</si>
  <si>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</si>
  <si>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</si>
  <si>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</si>
  <si>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</si>
  <si>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</si>
  <si>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</si>
  <si>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</si>
  <si>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</si>
  <si>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</si>
  <si>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</si>
  <si>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</si>
  <si>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</si>
  <si>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</si>
  <si>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</si>
  <si>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</si>
  <si>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</si>
  <si>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</si>
  <si>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</si>
  <si>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</si>
  <si>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</si>
  <si>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</si>
  <si>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</si>
  <si>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</si>
  <si>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</si>
  <si>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</si>
  <si>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</si>
  <si>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</si>
  <si>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</si>
  <si>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</si>
  <si>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</si>
  <si>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</si>
  <si>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</si>
  <si>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</si>
  <si>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</si>
  <si>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</si>
  <si>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</si>
  <si>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</si>
  <si>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</si>
  <si>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</si>
  <si>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</si>
  <si>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</si>
  <si>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</si>
  <si>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</si>
  <si>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</si>
  <si>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</si>
  <si>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</si>
  <si>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</si>
  <si>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 / lokalu mieszkalnym</t>
    </r>
  </si>
  <si>
    <t>W sekcji należy podać dane dot. budynku / lokalu mieszkalnego.</t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</si>
  <si>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</si>
  <si>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</si>
  <si>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</si>
  <si>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</si>
  <si>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</si>
  <si>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</si>
  <si>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</si>
  <si>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</si>
  <si>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</si>
  <si>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</si>
  <si>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</si>
  <si>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</si>
  <si>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</si>
  <si>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</si>
  <si>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</si>
  <si>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</si>
  <si>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</si>
  <si>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</si>
  <si>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</si>
  <si>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</si>
  <si>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</si>
  <si>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</si>
  <si>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</si>
  <si>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</si>
  <si>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</si>
  <si>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</si>
  <si>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</si>
  <si>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</si>
  <si>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</si>
  <si>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</si>
  <si>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</si>
  <si>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</si>
  <si>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</si>
  <si>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</si>
  <si>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</si>
  <si>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</si>
  <si>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</si>
  <si>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</si>
  <si>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</si>
  <si>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</si>
  <si>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</si>
  <si>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</si>
  <si>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</si>
  <si>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</si>
  <si>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</si>
  <si>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</si>
  <si>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</si>
  <si>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</si>
  <si>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</si>
  <si>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</si>
  <si>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</si>
  <si>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</si>
  <si>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</si>
  <si>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</si>
  <si>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</si>
  <si>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</si>
  <si>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</si>
  <si>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</si>
  <si>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</si>
  <si>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</si>
  <si>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</si>
  <si>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</si>
  <si>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</si>
  <si>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</si>
  <si>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</si>
  <si>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</si>
  <si>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budynku/lokalu mieszkalnego, którego dotyczy, lub przez inny podmiot wskazany w umowie dotacji.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</si>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</sst>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4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tabSelected="1" topLeftCell="A10" zoomScale="90" zoomScaleNormal="90" workbookViewId="0">
      <selection sqref="A1:R1"/>
    </sheetView>
  </sheetViews>
  <sheetFormatPr defaultColWidth="9" defaultRowHeight="14.4" x14ac:dyDescent="0.3"/>
  <cols>
    <col min="1" max="1" width="3.6640625" style="185" customWidth="1"/>
    <col min="2" max="18" width="10.44140625" style="185" customWidth="1"/>
    <col min="19" max="16384" width="9" style="185"/>
  </cols>
  <sheetData>
    <row r="1" spans="1:20" ht="40.200000000000003" customHeight="1" x14ac:dyDescent="0.3">
      <c r="A1" s="222" t="s">
        <v>134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4"/>
    </row>
    <row r="2" spans="1:20" ht="18.45" customHeight="1" x14ac:dyDescent="0.3">
      <c r="A2" s="56" t="s">
        <v>63</v>
      </c>
      <c r="B2" s="225" t="s">
        <v>149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6"/>
    </row>
    <row r="3" spans="1:20" ht="14.25" customHeight="1" x14ac:dyDescent="0.3">
      <c r="A3" s="56" t="s">
        <v>66</v>
      </c>
      <c r="B3" s="227" t="s">
        <v>106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8"/>
    </row>
    <row r="4" spans="1:20" ht="14.25" customHeight="1" x14ac:dyDescent="0.3">
      <c r="A4" s="57" t="s">
        <v>67</v>
      </c>
      <c r="B4" s="231" t="s">
        <v>85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20" ht="14.25" customHeight="1" x14ac:dyDescent="0.3">
      <c r="A5" s="56" t="s">
        <v>113</v>
      </c>
      <c r="B5" s="234" t="s">
        <v>86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</row>
    <row r="6" spans="1:20" ht="100.5" customHeight="1" x14ac:dyDescent="0.3">
      <c r="A6" s="57" t="s">
        <v>68</v>
      </c>
      <c r="B6" s="229" t="s">
        <v>130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30"/>
    </row>
    <row r="7" spans="1:20" ht="14.25" customHeight="1" x14ac:dyDescent="0.3">
      <c r="A7" s="56" t="s">
        <v>151</v>
      </c>
      <c r="B7" s="243" t="s">
        <v>82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5"/>
    </row>
    <row r="8" spans="1:20" ht="14.25" customHeight="1" x14ac:dyDescent="0.3">
      <c r="A8" s="57" t="s">
        <v>69</v>
      </c>
      <c r="B8" s="246" t="s">
        <v>83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3">
      <c r="A9" s="56" t="s">
        <v>114</v>
      </c>
      <c r="B9" s="229" t="s">
        <v>146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30"/>
      <c r="T9" s="210"/>
    </row>
    <row r="10" spans="1:20" ht="31.95" customHeight="1" x14ac:dyDescent="0.3">
      <c r="A10" s="56" t="s">
        <v>115</v>
      </c>
      <c r="B10" s="234" t="s">
        <v>147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6"/>
    </row>
    <row r="11" spans="1:20" ht="30.6" customHeight="1" x14ac:dyDescent="0.3">
      <c r="A11" s="56" t="s">
        <v>150</v>
      </c>
      <c r="B11" s="227" t="s">
        <v>111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</row>
    <row r="12" spans="1:20" ht="14.25" customHeight="1" x14ac:dyDescent="0.3">
      <c r="A12" s="57" t="s">
        <v>70</v>
      </c>
      <c r="B12" s="231" t="s">
        <v>84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3"/>
    </row>
    <row r="13" spans="1:20" ht="14.25" customHeight="1" x14ac:dyDescent="0.3">
      <c r="A13" s="56" t="s">
        <v>116</v>
      </c>
      <c r="B13" s="251" t="s">
        <v>105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3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3">
      <c r="A15" s="57" t="s">
        <v>71</v>
      </c>
      <c r="B15" s="249" t="s">
        <v>88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3">
      <c r="A16" s="57" t="s">
        <v>72</v>
      </c>
      <c r="B16" s="227" t="s">
        <v>152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8"/>
    </row>
    <row r="17" spans="1:18" ht="59.1" customHeight="1" x14ac:dyDescent="0.3">
      <c r="A17" s="57" t="s">
        <v>73</v>
      </c>
      <c r="B17" s="234" t="s">
        <v>112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4.25" customHeight="1" x14ac:dyDescent="0.3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3">
      <c r="A19" s="221" t="s">
        <v>89</v>
      </c>
      <c r="B19" s="240" t="s">
        <v>124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</row>
    <row r="20" spans="1:18" x14ac:dyDescent="0.3">
      <c r="A20" s="237" t="s">
        <v>155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9"/>
    </row>
  </sheetData>
  <sheetProtection algorithmName="SHA-512" hashValue="wp5fJESGH1WfXEbtCuBlfNOq5A7YOE3TeJ3dfyIXEBfT9nVab4Y9CqOxHmXP0Ik4DEtHitC2q9Mi1Qrbasaz2Q==" saltValue="ekFktpdRjIyn1BnEoSForw==" spinCount="100000" sheet="1"/>
  <mergeCells count="18"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0"/>
  <sheetViews>
    <sheetView zoomScale="70" zoomScaleNormal="70" zoomScaleSheetLayoutView="115" zoomScalePageLayoutView="55" workbookViewId="0">
      <selection sqref="A1:I1"/>
    </sheetView>
  </sheetViews>
  <sheetFormatPr defaultColWidth="9" defaultRowHeight="14.4" x14ac:dyDescent="0.3"/>
  <cols>
    <col min="1" max="1" width="5.6640625" style="220" customWidth="1"/>
    <col min="2" max="2" width="45.33203125" style="220" customWidth="1"/>
    <col min="3" max="3" width="28.109375" style="220" customWidth="1"/>
    <col min="4" max="4" width="5.44140625" style="220" customWidth="1"/>
    <col min="5" max="5" width="18.44140625" style="220" customWidth="1"/>
    <col min="6" max="6" width="14.44140625" style="220" customWidth="1"/>
    <col min="7" max="7" width="24.44140625" style="220" customWidth="1"/>
    <col min="8" max="8" width="19.6640625" style="220" customWidth="1"/>
    <col min="9" max="9" width="22" style="220" customWidth="1"/>
    <col min="10" max="10" width="29.109375" style="220" customWidth="1"/>
    <col min="11" max="11" width="9" style="220"/>
    <col min="12" max="12" width="35.44140625" style="220" customWidth="1"/>
    <col min="13" max="13" width="15.5546875" style="220" customWidth="1"/>
    <col min="14" max="14" width="8.5546875" style="220" customWidth="1"/>
    <col min="15" max="15" width="15.5546875" style="220" customWidth="1"/>
    <col min="16" max="16" width="8.5546875" style="220" customWidth="1"/>
    <col min="17" max="31" width="12.5546875" style="220" customWidth="1"/>
    <col min="32" max="16384" width="9" style="220"/>
  </cols>
  <sheetData>
    <row r="1" spans="1:10" s="211" customFormat="1" ht="102" customHeight="1" thickBot="1" x14ac:dyDescent="0.35">
      <c r="A1" s="302" t="s">
        <v>153</v>
      </c>
      <c r="B1" s="303"/>
      <c r="C1" s="303"/>
      <c r="D1" s="303"/>
      <c r="E1" s="303"/>
      <c r="F1" s="303"/>
      <c r="G1" s="303"/>
      <c r="H1" s="304"/>
      <c r="I1" s="305"/>
    </row>
    <row r="2" spans="1:10" s="211" customFormat="1" ht="27.15" customHeight="1" x14ac:dyDescent="0.3">
      <c r="A2" s="320" t="s">
        <v>135</v>
      </c>
      <c r="B2" s="321"/>
      <c r="C2" s="321"/>
      <c r="D2" s="321"/>
      <c r="E2" s="321"/>
      <c r="F2" s="321"/>
      <c r="G2" s="321"/>
      <c r="H2" s="322"/>
      <c r="I2" s="323"/>
    </row>
    <row r="3" spans="1:10" s="211" customFormat="1" ht="15.6" x14ac:dyDescent="0.3">
      <c r="A3" s="51"/>
      <c r="B3" s="52"/>
      <c r="C3" s="28"/>
      <c r="D3" s="16"/>
      <c r="E3" s="1" t="s">
        <v>54</v>
      </c>
      <c r="F3" s="13"/>
      <c r="G3" s="1" t="s">
        <v>55</v>
      </c>
      <c r="H3" s="317"/>
      <c r="I3" s="319"/>
    </row>
    <row r="4" spans="1:10" s="211" customFormat="1" ht="15.6" x14ac:dyDescent="0.3">
      <c r="A4" s="184" t="s">
        <v>136</v>
      </c>
      <c r="B4" s="53"/>
      <c r="C4" s="29"/>
      <c r="D4" s="17"/>
      <c r="E4" s="1" t="s">
        <v>56</v>
      </c>
      <c r="F4" s="317"/>
      <c r="G4" s="318"/>
      <c r="H4" s="318"/>
      <c r="I4" s="319"/>
    </row>
    <row r="5" spans="1:10" s="211" customFormat="1" ht="15.6" x14ac:dyDescent="0.3">
      <c r="A5" s="54"/>
      <c r="B5" s="55"/>
      <c r="C5" s="30"/>
      <c r="D5" s="18"/>
      <c r="E5" s="1" t="s">
        <v>57</v>
      </c>
      <c r="F5" s="13"/>
      <c r="G5" s="1" t="s">
        <v>133</v>
      </c>
      <c r="H5" s="328"/>
      <c r="I5" s="329"/>
    </row>
    <row r="6" spans="1:10" s="211" customFormat="1" ht="29.85" customHeight="1" x14ac:dyDescent="0.3">
      <c r="A6" s="306" t="s">
        <v>110</v>
      </c>
      <c r="B6" s="255"/>
      <c r="C6" s="59"/>
      <c r="D6" s="61"/>
      <c r="E6" s="312"/>
      <c r="F6" s="312"/>
      <c r="G6" s="312"/>
      <c r="H6" s="330" t="s">
        <v>51</v>
      </c>
      <c r="I6" s="331"/>
    </row>
    <row r="7" spans="1:10" s="211" customFormat="1" ht="27.15" customHeight="1" x14ac:dyDescent="0.3">
      <c r="A7" s="324" t="s">
        <v>79</v>
      </c>
      <c r="B7" s="325"/>
      <c r="C7" s="325"/>
      <c r="D7" s="325"/>
      <c r="E7" s="325"/>
      <c r="F7" s="325"/>
      <c r="G7" s="325"/>
      <c r="H7" s="326"/>
      <c r="I7" s="327"/>
    </row>
    <row r="8" spans="1:10" s="211" customFormat="1" ht="62.1" customHeight="1" x14ac:dyDescent="0.3">
      <c r="A8" s="126"/>
      <c r="B8" s="175" t="s">
        <v>117</v>
      </c>
      <c r="C8" s="176"/>
      <c r="D8" s="176"/>
      <c r="E8" s="177"/>
      <c r="F8" s="177"/>
      <c r="G8" s="177"/>
      <c r="H8" s="178" t="s">
        <v>121</v>
      </c>
      <c r="I8" s="179" t="s">
        <v>122</v>
      </c>
    </row>
    <row r="9" spans="1:10" s="211" customFormat="1" ht="30.15" customHeight="1" x14ac:dyDescent="0.3">
      <c r="A9" s="127" t="s">
        <v>63</v>
      </c>
      <c r="B9" s="23" t="s">
        <v>64</v>
      </c>
      <c r="C9" s="24"/>
      <c r="D9" s="24"/>
      <c r="E9" s="22"/>
      <c r="F9" s="22"/>
      <c r="G9" s="22"/>
      <c r="H9" s="122" t="s">
        <v>118</v>
      </c>
      <c r="I9" s="123" t="s">
        <v>118</v>
      </c>
    </row>
    <row r="10" spans="1:10" s="211" customFormat="1" ht="30.15" customHeight="1" x14ac:dyDescent="0.3">
      <c r="A10" s="127" t="s">
        <v>66</v>
      </c>
      <c r="B10" s="23" t="s">
        <v>75</v>
      </c>
      <c r="C10" s="24"/>
      <c r="D10" s="24"/>
      <c r="E10" s="22"/>
      <c r="F10" s="22"/>
      <c r="G10" s="22"/>
      <c r="H10" s="122" t="s">
        <v>119</v>
      </c>
      <c r="I10" s="123" t="s">
        <v>120</v>
      </c>
    </row>
    <row r="11" spans="1:10" s="211" customFormat="1" ht="30.15" customHeight="1" x14ac:dyDescent="0.3">
      <c r="A11" s="127" t="s">
        <v>67</v>
      </c>
      <c r="B11" s="23" t="s">
        <v>126</v>
      </c>
      <c r="C11" s="24"/>
      <c r="D11" s="24"/>
      <c r="E11" s="22"/>
      <c r="F11" s="22"/>
      <c r="G11" s="22"/>
      <c r="H11" s="122" t="s">
        <v>127</v>
      </c>
      <c r="I11" s="123" t="s">
        <v>120</v>
      </c>
      <c r="J11" s="212"/>
    </row>
    <row r="12" spans="1:10" s="211" customFormat="1" ht="30.15" customHeight="1" x14ac:dyDescent="0.3">
      <c r="A12" s="127" t="s">
        <v>68</v>
      </c>
      <c r="B12" s="23"/>
      <c r="C12" s="24"/>
      <c r="D12" s="24"/>
      <c r="E12" s="22"/>
      <c r="F12" s="22"/>
      <c r="G12" s="22"/>
      <c r="H12" s="122"/>
      <c r="I12" s="123"/>
      <c r="J12" s="212"/>
    </row>
    <row r="13" spans="1:10" s="211" customFormat="1" ht="30.15" customHeight="1" x14ac:dyDescent="0.3">
      <c r="A13" s="127" t="s">
        <v>69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15" customHeight="1" x14ac:dyDescent="0.3">
      <c r="A14" s="127" t="s">
        <v>70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29.85" customHeight="1" x14ac:dyDescent="0.3">
      <c r="A15" s="127" t="s">
        <v>71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30.15" customHeight="1" x14ac:dyDescent="0.3">
      <c r="A16" s="127" t="s">
        <v>72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15" customHeight="1" x14ac:dyDescent="0.3">
      <c r="A17" s="127" t="s">
        <v>73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15" customHeight="1" x14ac:dyDescent="0.3">
      <c r="A18" s="127" t="s">
        <v>89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15" customHeight="1" x14ac:dyDescent="0.3">
      <c r="A19" s="313" t="s">
        <v>50</v>
      </c>
      <c r="B19" s="314"/>
      <c r="C19" s="314"/>
      <c r="D19" s="314"/>
      <c r="E19" s="314"/>
      <c r="F19" s="314"/>
      <c r="G19" s="314"/>
      <c r="H19" s="315"/>
      <c r="I19" s="316"/>
      <c r="J19" s="212"/>
    </row>
    <row r="20" spans="1:22" s="211" customFormat="1" ht="30.15" customHeight="1" x14ac:dyDescent="0.3">
      <c r="A20" s="2" t="s">
        <v>63</v>
      </c>
      <c r="B20" s="254" t="s">
        <v>80</v>
      </c>
      <c r="C20" s="255"/>
      <c r="D20" s="255"/>
      <c r="E20" s="255"/>
      <c r="F20" s="255"/>
      <c r="G20" s="256"/>
      <c r="H20" s="19"/>
      <c r="I20" s="3" t="s">
        <v>58</v>
      </c>
      <c r="J20" s="212"/>
    </row>
    <row r="21" spans="1:22" s="211" customFormat="1" ht="30.15" customHeight="1" x14ac:dyDescent="0.3">
      <c r="A21" s="2" t="s">
        <v>66</v>
      </c>
      <c r="B21" s="254" t="s">
        <v>81</v>
      </c>
      <c r="C21" s="255"/>
      <c r="D21" s="255"/>
      <c r="E21" s="255"/>
      <c r="F21" s="255"/>
      <c r="G21" s="256"/>
      <c r="H21" s="14"/>
      <c r="I21" s="3" t="s">
        <v>0</v>
      </c>
      <c r="J21" s="212"/>
    </row>
    <row r="22" spans="1:22" s="211" customFormat="1" ht="27.15" customHeight="1" x14ac:dyDescent="0.3">
      <c r="A22" s="307" t="s">
        <v>125</v>
      </c>
      <c r="B22" s="308"/>
      <c r="C22" s="308"/>
      <c r="D22" s="308"/>
      <c r="E22" s="309"/>
      <c r="F22" s="309"/>
      <c r="G22" s="309"/>
      <c r="H22" s="310"/>
      <c r="I22" s="311"/>
      <c r="J22" s="212"/>
    </row>
    <row r="23" spans="1:22" s="211" customFormat="1" ht="15.6" x14ac:dyDescent="0.3">
      <c r="A23" s="272"/>
      <c r="B23" s="279"/>
      <c r="C23" s="62"/>
      <c r="D23" s="15"/>
      <c r="E23" s="278" t="s">
        <v>7</v>
      </c>
      <c r="F23" s="278"/>
      <c r="G23" s="280" t="s">
        <v>8</v>
      </c>
      <c r="H23" s="281"/>
      <c r="I23" s="260" t="s">
        <v>102</v>
      </c>
      <c r="J23" s="212"/>
      <c r="U23" s="213"/>
      <c r="V23" s="213"/>
    </row>
    <row r="24" spans="1:22" s="211" customFormat="1" ht="30.15" customHeight="1" x14ac:dyDescent="0.3">
      <c r="A24" s="273"/>
      <c r="B24" s="279"/>
      <c r="C24" s="62"/>
      <c r="D24" s="15"/>
      <c r="E24" s="4" t="s">
        <v>2</v>
      </c>
      <c r="F24" s="4" t="s">
        <v>12</v>
      </c>
      <c r="G24" s="5" t="s">
        <v>2</v>
      </c>
      <c r="H24" s="5" t="s">
        <v>12</v>
      </c>
      <c r="I24" s="261"/>
      <c r="J24" s="214"/>
      <c r="N24" s="212"/>
      <c r="O24" s="212"/>
      <c r="P24" s="212"/>
      <c r="Q24" s="215"/>
      <c r="R24" s="215"/>
      <c r="S24" s="215"/>
      <c r="T24" s="215"/>
      <c r="U24" s="215"/>
      <c r="V24" s="215"/>
    </row>
    <row r="25" spans="1:22" s="211" customFormat="1" ht="49.2" customHeight="1" x14ac:dyDescent="0.3">
      <c r="A25" s="2" t="s">
        <v>63</v>
      </c>
      <c r="B25" s="25" t="s">
        <v>140</v>
      </c>
      <c r="C25" s="26"/>
      <c r="D25" s="31"/>
      <c r="E25" s="274"/>
      <c r="F25" s="275"/>
      <c r="G25" s="274"/>
      <c r="H25" s="276"/>
      <c r="I25" s="277"/>
      <c r="J25" s="214" t="b">
        <f>AND(G25='Dane do przeliczeń'!$C$16,E25='Dane do przeliczeń'!$C$4)</f>
        <v>0</v>
      </c>
      <c r="K25" s="216" t="b">
        <f>AND(E25&lt;&gt;'Dane do przeliczeń'!$C$4,G25&lt;&gt;'Dane do przeliczeń'!$C$16)</f>
        <v>1</v>
      </c>
      <c r="L25" s="211" t="b">
        <f>OR(AND(E25&lt;&gt;0,G25=0),AND(E25=0,G25&lt;&gt;0))</f>
        <v>0</v>
      </c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8.9" customHeight="1" x14ac:dyDescent="0.3">
      <c r="A26" s="2" t="s">
        <v>66</v>
      </c>
      <c r="B26" s="257" t="s">
        <v>141</v>
      </c>
      <c r="C26" s="258"/>
      <c r="D26" s="259"/>
      <c r="E26" s="112"/>
      <c r="F26" s="20" t="s">
        <v>52</v>
      </c>
      <c r="G26" s="112"/>
      <c r="H26" s="21" t="s">
        <v>52</v>
      </c>
      <c r="I26" s="181" t="str">
        <f>IF(E26="","",IF(G26="","",ROUND((E26-G26)/E26,4)))</f>
        <v/>
      </c>
      <c r="J26" s="217"/>
    </row>
    <row r="27" spans="1:22" s="211" customFormat="1" ht="49.2" hidden="1" customHeight="1" x14ac:dyDescent="0.3">
      <c r="A27" s="199"/>
      <c r="B27" s="287" t="s">
        <v>138</v>
      </c>
      <c r="C27" s="288"/>
      <c r="D27" s="289"/>
      <c r="E27" s="200" t="str">
        <f>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powyżej",E26*(VLOOKUP(E25,'Dane do przeliczeń'!$C$27:$L$34,4,FALSE)))))</f>
        <v>Podaj główne źródło ciepła - powyżej</v>
      </c>
      <c r="F27" s="201" t="s">
        <v>139</v>
      </c>
      <c r="G27" s="200" t="str">
        <f>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powyżej",IF(G25='Dane do przeliczeń'!$C$16,G26*(VLOOKUP(E25,'Dane do przeliczeń'!$C$27:$L$34,4,FALSE)),IF(OR($G$25='Dane do przeliczeń'!$C$6,$G$25='Dane do przeliczeń'!$C$7,$G$25='Dane do przeliczeń'!$C$8,$G$25='Dane do przeliczeń'!$C$9),MAX(0,G26*(VLOOKUP(G25,'Dane do przeliczeń'!$C$4:$L$16,4,FALSE))-($H$21*750/$E$6)),G26*(VLOOKUP(G25,'Dane do przeliczeń'!$C$4:$L$16,4,FALSE)))))))</f>
        <v>Podaj główne źródło ciepła - powyżej</v>
      </c>
      <c r="H27" s="201" t="s">
        <v>139</v>
      </c>
      <c r="I27" s="202" t="str">
        <f>IF(OR(E25="",G25=""),"",IF(OR(E25="",G25=""),"",IF(OR(AND(E25&lt;&gt;'Dane do przeliczeń'!$C$4,G25&lt;&gt;'Dane do przeliczeń'!$C$16),(AND(E25='Dane do przeliczeń'!$C$4,G25='Dane do przeliczeń'!$C$16))),"Błąd - przedsięwzięcie niezgodne z PPCM",IF(OR(E27="",E27="Należy TUTAJ wpisać wartość z audytu"),"",IF(G27=0,"0%",IFERROR(ROUND((E27-G27)/E27,4),""))))))</f>
        <v/>
      </c>
      <c r="J27" s="218"/>
    </row>
    <row r="28" spans="1:22" s="211" customFormat="1" ht="49.2" customHeight="1" x14ac:dyDescent="0.3">
      <c r="A28" s="2" t="s">
        <v>67</v>
      </c>
      <c r="B28" s="6" t="s">
        <v>100</v>
      </c>
      <c r="C28" s="7" t="s">
        <v>78</v>
      </c>
      <c r="D28" s="32"/>
      <c r="E28" s="113" t="str">
        <f>IF(D28="","",IF(D28="TAK","Należy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przeliczeń'!$C$27:$L$34,9,FALSE))))))))))</f>
        <v/>
      </c>
      <c r="F28" s="20" t="s">
        <v>9</v>
      </c>
      <c r="G28" s="114" t="str">
        <f>IF(D28="","",IF(D28="TAK","Należy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powyżej",(G27*$E$6/1000*(IF(G25='Dane do przeliczeń'!$C$16,(VLOOKUP(E25,'Dane do przeliczeń'!$C$27:$L$34,9,FALSE)),(VLOOKUP(G25,'Dane do przeliczeń'!$C$4:$L$16,9,FALSE))))))))))))</f>
        <v/>
      </c>
      <c r="H28" s="21" t="s">
        <v>9</v>
      </c>
      <c r="I28" s="182" t="str">
        <f>IF(OR(E25="",G25=""),"",IF(OR(AND(E25&lt;&gt;'Dane do przeliczeń'!$C$4,G25&lt;&gt;'Dane do przeliczeń'!$C$16),(AND(E25='Dane do przeliczeń'!$C$4,G25='Dane do przeliczeń'!$C$16))),"Błąd - przedsięwzięcie niezgodne z PPCM",IF(OR(E28="",E28="Należy TUTAJ wpisać wartość z audytu",E28="Należy uzupełnić wartość EP powyżej"),"",IF(AND(E28=0,G28=0),0,IFERROR(ROUND((E28-G28)/E28,4),"")))))</f>
        <v/>
      </c>
      <c r="J28" s="214"/>
    </row>
    <row r="29" spans="1:22" s="211" customFormat="1" ht="49.2" customHeight="1" x14ac:dyDescent="0.3">
      <c r="A29" s="2" t="s">
        <v>68</v>
      </c>
      <c r="B29" s="6" t="s">
        <v>101</v>
      </c>
      <c r="C29" s="7" t="s">
        <v>78</v>
      </c>
      <c r="D29" s="32"/>
      <c r="E29" s="113" t="str">
        <f>IF(D29="","",IF(D29="TAK","Należy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PPCM",IF(OR(E27="",E27="Należy TUTAJ wpisać wartość z audytu"),"Należy uzupełnić pola dla EP - powyżej",IF(E27="Należy uzupełnić pole dla EK - powyżej","Należy uzupełnić pole dla EK - powyżej",IF(E27="Podaj główne źródło ciepła - powyżej","Podaj główne źródło ciepła - powyżej",(E27*$E$6/1000*(VLOOKUP(E25,'Dane do przeliczeń'!$C$27:$L$34,10,FALSE))))))))))</f>
        <v/>
      </c>
      <c r="F29" s="20" t="s">
        <v>9</v>
      </c>
      <c r="G29" s="114" t="str">
        <f>IF(D29="","",IF(D29="TAK","Należy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PPCM",IF(OR(G27="",G27="Należy TUTAJ wpisać wartość z audytu"),"Należy uzupełnić pola dla EP - powyżej",IF(G27="Należy uzupełnić pole dla EK - powyżej","Należy uzupełnić pole dla EK - powyżej",IF(G27="Podaj główne źródło ciepła - powyżej","Podaj główne źródło ciepła - powyżej",(G27*$E$6/1000*((IF(G25='Dane do przeliczeń'!$C$16,(VLOOKUP(E25,'Dane do przeliczeń'!$C$27:$L$34,10,FALSE)),(VLOOKUP(G25,'Dane do przeliczeń'!$C$4:$L$16,10,FALSE)))))))))))))</f>
        <v/>
      </c>
      <c r="H29" s="21" t="s">
        <v>9</v>
      </c>
      <c r="I29" s="182" t="str">
        <f>IF(OR(E25="",G25=""),"",IF(OR(AND(E25&lt;&gt;'Dane do przeliczeń'!$C$4,G25&lt;&gt;'Dane do przeliczeń'!$C$16),(AND(E25='Dane do przeliczeń'!$C$4,G25='Dane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2" customHeight="1" x14ac:dyDescent="0.3">
      <c r="A30" s="2" t="s">
        <v>69</v>
      </c>
      <c r="B30" s="10" t="s">
        <v>109</v>
      </c>
      <c r="C30" s="33" t="s">
        <v>78</v>
      </c>
      <c r="D30" s="34"/>
      <c r="E30" s="113" t="str">
        <f>IF(D30="","",IF(D30="TAK","Należy TUTAJ wpisać wartość z audytu",IF(E25="","Podaj główne źródło ciepła - powyżej",IF(OR(AND(E25&lt;&gt;'Dane do przeliczeń'!$C$4,G25&lt;&gt;'Dane do przeliczeń'!$C$16),(AND(E25='Dane do przeliczeń'!$C$4,G25='Dane do przeliczeń'!$C$16))),"Błąd - przedsięwzięcie niezgodne z PPCM",IF(E26="","Należy uzupełnić pole dla EK - powyżej",(E26*$E$6/1000*(VLOOKUP(E25,'Dane do przeliczeń'!$C$27:$L$34,8,FALSE))))))))</f>
        <v/>
      </c>
      <c r="F30" s="40" t="s">
        <v>10</v>
      </c>
      <c r="G30" s="114" t="str">
        <f>IF(D30="","",IF(D30="TAK","Należy TUTAJ wpisać wartość z audytu",IF(G25="","Podaj główne źródło ciepła - powyżej",IF(OR(AND(E25&lt;&gt;'Dane do przeliczeń'!$C$4,G25&lt;&gt;'Dane do przeliczeń'!$C$16),(AND(E25='Dane do przeliczeń'!$C$4,G25='Dane do przeliczeń'!$C$16))),"Błąd - przedsięwzięcie niezgodne z PPCM",IF(G26="","Należy uzupełnić pole dla EK - powyżej",MAX(G26*$E$6/1000*(IF(G25='Dane do przeliczeń'!$C$16,(VLOOKUP(E25,'Dane do przeliczeń'!$C$27:$L$34,8,FALSE)),(VLOOKUP(G25,'Dane do przeliczeń'!$C$4:$L$16,8,FALSE))))-($H$21*750/10^3*'Dane do przeliczeń'!J15),0))))))</f>
        <v/>
      </c>
      <c r="H30" s="21" t="s">
        <v>10</v>
      </c>
      <c r="I30" s="182" t="str">
        <f>IF(OR(E25="",G25=""),"",IF(OR(AND(E25&lt;&gt;'Dane do przeliczeń'!$C$4,G25&lt;&gt;'Dane do przeliczeń'!$C$16),(AND(E25='Dane do przeliczeń'!$C$4,G25='Dane do przeliczeń'!$C$16))),"Błąd - przedsięwzięcie niezgodne z PPCM",IF(OR(E30="",E30="Należy TUTAJ wpisać wartość z audytu",E30="Należy uzupełnić wartość EP powyżej"),"",IF(AND(E29=0,G29=0),"0%",IFERROR(ROUND((E30-G30)/E30,4),"")))))</f>
        <v/>
      </c>
      <c r="J30" s="219"/>
    </row>
    <row r="31" spans="1:22" s="211" customFormat="1" ht="27.15" customHeight="1" x14ac:dyDescent="0.3">
      <c r="A31" s="268" t="s">
        <v>142</v>
      </c>
      <c r="B31" s="269"/>
      <c r="C31" s="269"/>
      <c r="D31" s="269"/>
      <c r="E31" s="269"/>
      <c r="F31" s="269"/>
      <c r="G31" s="269"/>
      <c r="H31" s="270"/>
      <c r="I31" s="271"/>
      <c r="J31" s="214"/>
    </row>
    <row r="32" spans="1:22" s="211" customFormat="1" ht="29.25" customHeight="1" x14ac:dyDescent="0.3">
      <c r="A32" s="8"/>
      <c r="B32" s="27"/>
      <c r="C32" s="27"/>
      <c r="D32" s="27"/>
      <c r="E32" s="27"/>
      <c r="F32" s="27"/>
      <c r="G32" s="9"/>
      <c r="H32" s="42" t="s">
        <v>2</v>
      </c>
      <c r="I32" s="43" t="s">
        <v>12</v>
      </c>
      <c r="J32" s="214"/>
    </row>
    <row r="33" spans="1:10" s="211" customFormat="1" ht="34.200000000000003" customHeight="1" x14ac:dyDescent="0.3">
      <c r="A33" s="2" t="s">
        <v>63</v>
      </c>
      <c r="B33" s="60" t="s">
        <v>128</v>
      </c>
      <c r="C33" s="26"/>
      <c r="D33" s="36"/>
      <c r="E33" s="37"/>
      <c r="F33" s="37"/>
      <c r="G33" s="38"/>
      <c r="H33" s="115" t="str">
        <f>IF(OR(E26="",G26=""),"",IFERROR((E26-G26)*E6/10^3,""))</f>
        <v/>
      </c>
      <c r="I33" s="44" t="s">
        <v>99</v>
      </c>
      <c r="J33" s="214"/>
    </row>
    <row r="34" spans="1:10" s="211" customFormat="1" ht="34.200000000000003" hidden="1" customHeight="1" x14ac:dyDescent="0.3">
      <c r="A34" s="199"/>
      <c r="B34" s="203" t="s">
        <v>129</v>
      </c>
      <c r="C34" s="204"/>
      <c r="D34" s="205"/>
      <c r="E34" s="206"/>
      <c r="F34" s="206"/>
      <c r="G34" s="207"/>
      <c r="H34" s="208" t="str">
        <f>IFERROR((E27-G27)*E6/10^3,"")</f>
        <v/>
      </c>
      <c r="I34" s="209" t="s">
        <v>99</v>
      </c>
      <c r="J34" s="214"/>
    </row>
    <row r="35" spans="1:10" s="211" customFormat="1" ht="34.200000000000003" customHeight="1" x14ac:dyDescent="0.3">
      <c r="A35" s="2" t="s">
        <v>66</v>
      </c>
      <c r="B35" s="60" t="s">
        <v>90</v>
      </c>
      <c r="C35" s="26"/>
      <c r="D35" s="36"/>
      <c r="E35" s="116"/>
      <c r="F35" s="37"/>
      <c r="G35" s="41"/>
      <c r="H35" s="117" t="str">
        <f>IFERROR((E28-G28)/10^6,"")</f>
        <v/>
      </c>
      <c r="I35" s="44" t="s">
        <v>11</v>
      </c>
      <c r="J35" s="214"/>
    </row>
    <row r="36" spans="1:10" s="211" customFormat="1" ht="34.200000000000003" customHeight="1" x14ac:dyDescent="0.3">
      <c r="A36" s="2" t="s">
        <v>67</v>
      </c>
      <c r="B36" s="60" t="s">
        <v>91</v>
      </c>
      <c r="C36" s="26"/>
      <c r="D36" s="36"/>
      <c r="E36" s="116"/>
      <c r="F36" s="37"/>
      <c r="G36" s="41"/>
      <c r="H36" s="118" t="str">
        <f>IFERROR((E29-G29)/10^6,"")</f>
        <v/>
      </c>
      <c r="I36" s="44" t="s">
        <v>11</v>
      </c>
      <c r="J36" s="214"/>
    </row>
    <row r="37" spans="1:10" s="211" customFormat="1" ht="34.200000000000003" customHeight="1" x14ac:dyDescent="0.3">
      <c r="A37" s="2" t="s">
        <v>68</v>
      </c>
      <c r="B37" s="60" t="s">
        <v>108</v>
      </c>
      <c r="C37" s="26"/>
      <c r="D37" s="36"/>
      <c r="E37" s="116"/>
      <c r="F37" s="37"/>
      <c r="G37" s="41"/>
      <c r="H37" s="119" t="str">
        <f>IFERROR((E30-G30)/10^3,"")</f>
        <v/>
      </c>
      <c r="I37" s="45" t="s">
        <v>11</v>
      </c>
      <c r="J37" s="214"/>
    </row>
    <row r="38" spans="1:10" s="211" customFormat="1" ht="34.200000000000003" customHeight="1" thickBot="1" x14ac:dyDescent="0.35">
      <c r="A38" s="35" t="s">
        <v>69</v>
      </c>
      <c r="B38" s="124" t="s">
        <v>143</v>
      </c>
      <c r="C38" s="48"/>
      <c r="D38" s="48"/>
      <c r="E38" s="120"/>
      <c r="F38" s="180"/>
      <c r="G38" s="39"/>
      <c r="H38" s="121" t="str">
        <f>IF(H21="","",IFERROR(H21/1000,""))</f>
        <v/>
      </c>
      <c r="I38" s="46" t="s">
        <v>92</v>
      </c>
      <c r="J38" s="214"/>
    </row>
    <row r="39" spans="1:10" s="211" customFormat="1" ht="27.15" customHeight="1" x14ac:dyDescent="0.3">
      <c r="A39" s="265" t="s">
        <v>87</v>
      </c>
      <c r="B39" s="266"/>
      <c r="C39" s="266"/>
      <c r="D39" s="266"/>
      <c r="E39" s="266"/>
      <c r="F39" s="266"/>
      <c r="G39" s="266"/>
      <c r="H39" s="266"/>
      <c r="I39" s="267"/>
      <c r="J39" s="214"/>
    </row>
    <row r="40" spans="1:10" s="211" customFormat="1" ht="46.2" customHeight="1" x14ac:dyDescent="0.3">
      <c r="A40" s="58" t="s">
        <v>63</v>
      </c>
      <c r="B40" s="282" t="s">
        <v>137</v>
      </c>
      <c r="C40" s="282"/>
      <c r="D40" s="282"/>
      <c r="E40" s="282"/>
      <c r="F40" s="282"/>
      <c r="G40" s="282"/>
      <c r="H40" s="49"/>
      <c r="I40" s="50"/>
      <c r="J40" s="214"/>
    </row>
    <row r="41" spans="1:10" s="211" customFormat="1" ht="77.400000000000006" customHeight="1" x14ac:dyDescent="0.3">
      <c r="A41" s="125" t="s">
        <v>132</v>
      </c>
      <c r="B41" s="282" t="s">
        <v>131</v>
      </c>
      <c r="C41" s="282"/>
      <c r="D41" s="282"/>
      <c r="E41" s="282"/>
      <c r="F41" s="282"/>
      <c r="G41" s="282"/>
      <c r="H41" s="282"/>
      <c r="I41" s="283"/>
      <c r="J41" s="214"/>
    </row>
    <row r="42" spans="1:10" s="211" customFormat="1" ht="27.15" customHeight="1" x14ac:dyDescent="0.3">
      <c r="A42" s="11" t="s">
        <v>74</v>
      </c>
      <c r="B42" s="12"/>
      <c r="C42" s="12"/>
      <c r="D42" s="12"/>
      <c r="E42" s="12"/>
      <c r="F42" s="12"/>
      <c r="G42" s="12"/>
      <c r="H42" s="12"/>
      <c r="I42" s="47"/>
      <c r="J42" s="214"/>
    </row>
    <row r="43" spans="1:10" s="211" customFormat="1" ht="15.6" x14ac:dyDescent="0.3">
      <c r="A43" s="340" t="s">
        <v>1</v>
      </c>
      <c r="B43" s="285"/>
      <c r="C43" s="285"/>
      <c r="D43" s="341"/>
      <c r="E43" s="284" t="s">
        <v>53</v>
      </c>
      <c r="F43" s="285"/>
      <c r="G43" s="285"/>
      <c r="H43" s="285"/>
      <c r="I43" s="286"/>
      <c r="J43" s="212"/>
    </row>
    <row r="44" spans="1:10" s="211" customFormat="1" ht="30.15" customHeight="1" x14ac:dyDescent="0.3">
      <c r="A44" s="344"/>
      <c r="B44" s="333"/>
      <c r="C44" s="333"/>
      <c r="D44" s="345"/>
      <c r="E44" s="332"/>
      <c r="F44" s="333"/>
      <c r="G44" s="333"/>
      <c r="H44" s="333"/>
      <c r="I44" s="334"/>
      <c r="J44" s="212"/>
    </row>
    <row r="45" spans="1:10" s="211" customFormat="1" ht="30.15" customHeight="1" x14ac:dyDescent="0.3">
      <c r="A45" s="262"/>
      <c r="B45" s="263"/>
      <c r="C45" s="263"/>
      <c r="D45" s="264"/>
      <c r="E45" s="335"/>
      <c r="F45" s="263"/>
      <c r="G45" s="263"/>
      <c r="H45" s="263"/>
      <c r="I45" s="336"/>
      <c r="J45" s="212"/>
    </row>
    <row r="46" spans="1:10" s="211" customFormat="1" ht="30.15" customHeight="1" thickBot="1" x14ac:dyDescent="0.35">
      <c r="A46" s="342"/>
      <c r="B46" s="300"/>
      <c r="C46" s="300"/>
      <c r="D46" s="343"/>
      <c r="E46" s="299"/>
      <c r="F46" s="300"/>
      <c r="G46" s="300"/>
      <c r="H46" s="300"/>
      <c r="I46" s="301"/>
      <c r="J46" s="212"/>
    </row>
    <row r="47" spans="1:10" s="211" customFormat="1" x14ac:dyDescent="0.3">
      <c r="A47" s="337" t="s">
        <v>62</v>
      </c>
      <c r="B47" s="338"/>
      <c r="C47" s="338"/>
      <c r="D47" s="338"/>
      <c r="E47" s="338"/>
      <c r="F47" s="338"/>
      <c r="G47" s="338"/>
      <c r="H47" s="338"/>
      <c r="I47" s="339"/>
    </row>
    <row r="48" spans="1:10" s="211" customFormat="1" x14ac:dyDescent="0.3">
      <c r="A48" s="296" t="s">
        <v>65</v>
      </c>
      <c r="B48" s="297"/>
      <c r="C48" s="297"/>
      <c r="D48" s="297"/>
      <c r="E48" s="297"/>
      <c r="F48" s="297"/>
      <c r="G48" s="297"/>
      <c r="H48" s="297"/>
      <c r="I48" s="298"/>
    </row>
    <row r="49" spans="1:9" s="211" customFormat="1" ht="30.6" customHeight="1" x14ac:dyDescent="0.3">
      <c r="A49" s="290" t="s">
        <v>145</v>
      </c>
      <c r="B49" s="291"/>
      <c r="C49" s="291"/>
      <c r="D49" s="291"/>
      <c r="E49" s="291"/>
      <c r="F49" s="291"/>
      <c r="G49" s="291"/>
      <c r="H49" s="291"/>
      <c r="I49" s="292"/>
    </row>
    <row r="50" spans="1:9" s="211" customFormat="1" ht="33.450000000000003" customHeight="1" thickBot="1" x14ac:dyDescent="0.35">
      <c r="A50" s="293" t="s">
        <v>144</v>
      </c>
      <c r="B50" s="294"/>
      <c r="C50" s="294"/>
      <c r="D50" s="294"/>
      <c r="E50" s="294"/>
      <c r="F50" s="294"/>
      <c r="G50" s="294"/>
      <c r="H50" s="294"/>
      <c r="I50" s="295"/>
    </row>
  </sheetData>
  <sheetProtection algorithmName="SHA-512" hashValue="dGMMypb/qw5mL5hD0nJVEzsSFDMbTeXCGZ2xmxXtvb1cvg86Dix6KJ2kfQbdu7CSWsiT3jqXxwX3vfOmxVcJuA==" saltValue="i3w4A7Yn+xMhEdQR3GC2iQ==" spinCount="100000" sheet="1" formatRows="0"/>
  <mergeCells count="38">
    <mergeCell ref="E44:I44"/>
    <mergeCell ref="E45:I45"/>
    <mergeCell ref="A47:I47"/>
    <mergeCell ref="A43:D43"/>
    <mergeCell ref="A46:D46"/>
    <mergeCell ref="A44:D44"/>
    <mergeCell ref="A49:I49"/>
    <mergeCell ref="A50:I50"/>
    <mergeCell ref="A48:I48"/>
    <mergeCell ref="E46:I46"/>
    <mergeCell ref="A1:I1"/>
    <mergeCell ref="A6:B6"/>
    <mergeCell ref="A22:I22"/>
    <mergeCell ref="E6:G6"/>
    <mergeCell ref="A19:I19"/>
    <mergeCell ref="F4:I4"/>
    <mergeCell ref="A2:I2"/>
    <mergeCell ref="A7:I7"/>
    <mergeCell ref="H3:I3"/>
    <mergeCell ref="H5:I5"/>
    <mergeCell ref="H6:I6"/>
    <mergeCell ref="B21:G21"/>
    <mergeCell ref="B20:G20"/>
    <mergeCell ref="B26:D26"/>
    <mergeCell ref="I23:I24"/>
    <mergeCell ref="A45:D45"/>
    <mergeCell ref="A39:I39"/>
    <mergeCell ref="A31:I31"/>
    <mergeCell ref="A23:A24"/>
    <mergeCell ref="E25:F25"/>
    <mergeCell ref="G25:I25"/>
    <mergeCell ref="E23:F23"/>
    <mergeCell ref="B23:B24"/>
    <mergeCell ref="G23:H23"/>
    <mergeCell ref="B41:I41"/>
    <mergeCell ref="B40:G40"/>
    <mergeCell ref="E43:I43"/>
    <mergeCell ref="B27:D27"/>
  </mergeCells>
  <phoneticPr fontId="7" type="noConversion"/>
  <conditionalFormatting sqref="B9:G18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5" priority="51" operator="containsText" text="Np. Wymiana okien">
      <formula>NOT(ISERROR(SEARCH("Np. Wymiana okien",B9)))</formula>
    </cfRule>
  </conditionalFormatting>
  <conditionalFormatting sqref="E26">
    <cfRule type="cellIs" dxfId="24" priority="48" operator="equal">
      <formula>"Należy wpisać wartość z audytu"</formula>
    </cfRule>
  </conditionalFormatting>
  <conditionalFormatting sqref="E26:E30">
    <cfRule type="containsText" dxfId="23" priority="18" operator="containsText" text="Podaj główne źródło ciepła - powyżej">
      <formula>NOT(ISERROR(SEARCH("Podaj główne źródło ciepła - powyżej",E26)))</formula>
    </cfRule>
  </conditionalFormatting>
  <conditionalFormatting sqref="E27:E30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8:E30 G28:G30 I28:I30">
    <cfRule type="cellIs" dxfId="18" priority="4" operator="equal">
      <formula>"Błąd - przedsięwzięcie niezgodne z PPCM"</formula>
    </cfRule>
  </conditionalFormatting>
  <conditionalFormatting sqref="E35:E38">
    <cfRule type="cellIs" dxfId="17" priority="26" operator="equal">
      <formula>"Należy wpisać wartość z audytu"</formula>
    </cfRule>
  </conditionalFormatting>
  <conditionalFormatting sqref="E25:I25">
    <cfRule type="expression" dxfId="16" priority="1">
      <formula>$L$25</formula>
    </cfRule>
    <cfRule type="containsBlanks" dxfId="15" priority="2">
      <formula>LEN(TRIM(E25))=0</formula>
    </cfRule>
    <cfRule type="expression" dxfId="14" priority="3">
      <formula>$J$25</formula>
    </cfRule>
    <cfRule type="expression" dxfId="13" priority="39">
      <formula>$K$25</formula>
    </cfRule>
  </conditionalFormatting>
  <conditionalFormatting sqref="G26">
    <cfRule type="cellIs" dxfId="12" priority="47" operator="equal">
      <formula>"Należy wpisać wartość z audytu"</formula>
    </cfRule>
  </conditionalFormatting>
  <conditionalFormatting sqref="G26:G30">
    <cfRule type="containsText" dxfId="11" priority="13" operator="containsText" text="Podaj główne źródło ciepła - powyżej">
      <formula>NOT(ISERROR(SEARCH("Podaj główne źródło ciepła - powyżej",G26)))</formula>
    </cfRule>
  </conditionalFormatting>
  <conditionalFormatting sqref="G27:G30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3:H38">
    <cfRule type="cellIs" dxfId="6" priority="28" operator="equal">
      <formula>"Błąd - przedsięwzięcie niezgodne z PPCP"</formula>
    </cfRule>
  </conditionalFormatting>
  <conditionalFormatting sqref="H9:I18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0:I40">
    <cfRule type="containsText" dxfId="1" priority="34" operator="containsText" text="DD/MM/RRRR">
      <formula>NOT(ISERROR(SEARCH("DD/MM/RRRR",H40)))</formula>
    </cfRule>
  </conditionalFormatting>
  <conditionalFormatting sqref="I27:I30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1" xr:uid="{00000000-0002-0000-0100-000000000000}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F27 F26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 xr:uid="{00000000-0002-0000-0100-000001000000}">
          <x14:formula1>
            <xm:f>'Dane do przeliczeń'!$A$23:$A$24</xm:f>
          </x14:formula1>
          <xm:sqref>D28:D30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do przeliczeń'!$C$27:$C$34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do przeliczeń'!$C$36:$C$47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48"/>
  <sheetViews>
    <sheetView zoomScale="85" zoomScaleNormal="85" zoomScaleSheetLayoutView="115" workbookViewId="0">
      <selection sqref="A1:A3"/>
    </sheetView>
  </sheetViews>
  <sheetFormatPr defaultColWidth="9" defaultRowHeight="14.4" x14ac:dyDescent="0.3"/>
  <cols>
    <col min="1" max="1" width="18.109375" style="186" customWidth="1"/>
    <col min="2" max="2" width="4.6640625" style="186" customWidth="1"/>
    <col min="3" max="3" width="55.6640625" style="186" customWidth="1"/>
    <col min="4" max="4" width="17.44140625" style="186" customWidth="1"/>
    <col min="5" max="6" width="18.109375" style="186" customWidth="1"/>
    <col min="7" max="12" width="13.5546875" style="186" customWidth="1"/>
    <col min="13" max="16384" width="9" style="186"/>
  </cols>
  <sheetData>
    <row r="1" spans="1:12" ht="45.75" customHeight="1" x14ac:dyDescent="0.3">
      <c r="A1" s="346" t="s">
        <v>60</v>
      </c>
      <c r="B1" s="347" t="s">
        <v>59</v>
      </c>
      <c r="C1" s="363" t="s">
        <v>93</v>
      </c>
      <c r="D1" s="352" t="s">
        <v>13</v>
      </c>
      <c r="E1" s="354" t="s">
        <v>33</v>
      </c>
      <c r="F1" s="354" t="s">
        <v>34</v>
      </c>
      <c r="G1" s="346" t="s">
        <v>14</v>
      </c>
      <c r="H1" s="347"/>
      <c r="I1" s="348"/>
      <c r="J1" s="346" t="s">
        <v>77</v>
      </c>
      <c r="K1" s="347"/>
      <c r="L1" s="348"/>
    </row>
    <row r="2" spans="1:12" x14ac:dyDescent="0.3">
      <c r="A2" s="359"/>
      <c r="B2" s="361"/>
      <c r="C2" s="364"/>
      <c r="D2" s="353"/>
      <c r="E2" s="355"/>
      <c r="F2" s="355"/>
      <c r="G2" s="63" t="s">
        <v>35</v>
      </c>
      <c r="H2" s="64" t="s">
        <v>36</v>
      </c>
      <c r="I2" s="65" t="s">
        <v>37</v>
      </c>
      <c r="J2" s="66" t="s">
        <v>38</v>
      </c>
      <c r="K2" s="67" t="s">
        <v>39</v>
      </c>
      <c r="L2" s="68" t="s">
        <v>40</v>
      </c>
    </row>
    <row r="3" spans="1:12" ht="15" thickBot="1" x14ac:dyDescent="0.35">
      <c r="A3" s="360"/>
      <c r="B3" s="362"/>
      <c r="C3" s="365"/>
      <c r="D3" s="353"/>
      <c r="E3" s="356"/>
      <c r="F3" s="356"/>
      <c r="G3" s="69" t="s">
        <v>15</v>
      </c>
      <c r="H3" s="70" t="s">
        <v>16</v>
      </c>
      <c r="I3" s="71" t="s">
        <v>16</v>
      </c>
      <c r="J3" s="72" t="s">
        <v>41</v>
      </c>
      <c r="K3" s="73" t="s">
        <v>42</v>
      </c>
      <c r="L3" s="74" t="s">
        <v>42</v>
      </c>
    </row>
    <row r="4" spans="1:12" ht="15" thickBot="1" x14ac:dyDescent="0.35">
      <c r="A4" s="75" t="s">
        <v>17</v>
      </c>
      <c r="B4" s="133">
        <v>0</v>
      </c>
      <c r="C4" s="134" t="s">
        <v>148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3">
      <c r="A5" s="357" t="s">
        <v>19</v>
      </c>
      <c r="B5" s="139">
        <v>1</v>
      </c>
      <c r="C5" s="140" t="s">
        <v>20</v>
      </c>
      <c r="D5" s="141" t="s">
        <v>21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3">
      <c r="A6" s="357"/>
      <c r="B6" s="145">
        <v>2</v>
      </c>
      <c r="C6" s="146" t="s">
        <v>22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3">
      <c r="A7" s="357"/>
      <c r="B7" s="145">
        <v>3</v>
      </c>
      <c r="C7" s="146" t="s">
        <v>23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3">
      <c r="A8" s="357"/>
      <c r="B8" s="145">
        <v>4</v>
      </c>
      <c r="C8" s="146" t="s">
        <v>24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3">
      <c r="A9" s="357"/>
      <c r="B9" s="145">
        <v>5</v>
      </c>
      <c r="C9" s="146" t="s">
        <v>25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3">
      <c r="A10" s="357"/>
      <c r="B10" s="145">
        <v>6</v>
      </c>
      <c r="C10" s="146" t="s">
        <v>26</v>
      </c>
      <c r="D10" s="147" t="s">
        <v>27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3">
      <c r="A11" s="357"/>
      <c r="B11" s="145">
        <v>7</v>
      </c>
      <c r="C11" s="146" t="s">
        <v>28</v>
      </c>
      <c r="D11" s="147" t="s">
        <v>27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3">
      <c r="A12" s="357"/>
      <c r="B12" s="145">
        <v>8</v>
      </c>
      <c r="C12" s="146" t="s">
        <v>29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3">
      <c r="A13" s="357"/>
      <c r="B13" s="145">
        <v>9</v>
      </c>
      <c r="C13" s="146" t="s">
        <v>123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3">
      <c r="A14" s="357"/>
      <c r="B14" s="145">
        <v>10</v>
      </c>
      <c r="C14" s="146" t="s">
        <v>31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" thickBot="1" x14ac:dyDescent="0.35">
      <c r="A15" s="358"/>
      <c r="B15" s="157">
        <v>11</v>
      </c>
      <c r="C15" s="158" t="s">
        <v>32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3">
      <c r="A16" s="78" t="s">
        <v>61</v>
      </c>
      <c r="B16" s="163">
        <v>0</v>
      </c>
      <c r="C16" s="164" t="s">
        <v>49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" thickBot="1" x14ac:dyDescent="0.35">
      <c r="A17" s="78"/>
      <c r="B17" s="168">
        <v>9</v>
      </c>
      <c r="C17" s="169" t="s">
        <v>30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ht="15" x14ac:dyDescent="0.3">
      <c r="A18" s="79" t="s">
        <v>43</v>
      </c>
      <c r="B18" s="366" t="s">
        <v>44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7"/>
    </row>
    <row r="19" spans="1:12" ht="15" x14ac:dyDescent="0.3">
      <c r="A19" s="80" t="s">
        <v>45</v>
      </c>
      <c r="B19" s="368" t="s">
        <v>46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9"/>
    </row>
    <row r="20" spans="1:12" ht="30.6" customHeight="1" x14ac:dyDescent="0.3">
      <c r="A20" s="80" t="s">
        <v>47</v>
      </c>
      <c r="B20" s="370" t="s">
        <v>154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1"/>
    </row>
    <row r="21" spans="1:12" ht="40.65" customHeight="1" thickBot="1" x14ac:dyDescent="0.35">
      <c r="A21" s="81" t="s">
        <v>48</v>
      </c>
      <c r="B21" s="372" t="s">
        <v>107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3"/>
    </row>
    <row r="22" spans="1:12" x14ac:dyDescent="0.3">
      <c r="A22" s="187"/>
      <c r="B22" s="187"/>
    </row>
    <row r="23" spans="1:12" ht="15" thickBot="1" x14ac:dyDescent="0.35">
      <c r="A23" s="187" t="s">
        <v>6</v>
      </c>
      <c r="B23" s="187"/>
    </row>
    <row r="24" spans="1:12" ht="48.15" customHeight="1" x14ac:dyDescent="0.3">
      <c r="A24" s="187" t="s">
        <v>76</v>
      </c>
      <c r="B24" s="187"/>
      <c r="C24" s="349" t="s">
        <v>104</v>
      </c>
      <c r="D24" s="352" t="s">
        <v>13</v>
      </c>
      <c r="E24" s="354" t="s">
        <v>33</v>
      </c>
      <c r="F24" s="354" t="s">
        <v>34</v>
      </c>
      <c r="G24" s="346" t="s">
        <v>14</v>
      </c>
      <c r="H24" s="347"/>
      <c r="I24" s="348"/>
      <c r="J24" s="346" t="s">
        <v>77</v>
      </c>
      <c r="K24" s="347"/>
      <c r="L24" s="348"/>
    </row>
    <row r="25" spans="1:12" x14ac:dyDescent="0.3">
      <c r="A25" s="187"/>
      <c r="B25" s="187"/>
      <c r="C25" s="350"/>
      <c r="D25" s="353"/>
      <c r="E25" s="355"/>
      <c r="F25" s="355"/>
      <c r="G25" s="63" t="s">
        <v>35</v>
      </c>
      <c r="H25" s="64" t="s">
        <v>36</v>
      </c>
      <c r="I25" s="65" t="s">
        <v>37</v>
      </c>
      <c r="J25" s="66" t="s">
        <v>38</v>
      </c>
      <c r="K25" s="67" t="s">
        <v>39</v>
      </c>
      <c r="L25" s="68" t="s">
        <v>40</v>
      </c>
    </row>
    <row r="26" spans="1:12" ht="15" thickBot="1" x14ac:dyDescent="0.35">
      <c r="A26" s="187"/>
      <c r="B26" s="187"/>
      <c r="C26" s="351"/>
      <c r="D26" s="353"/>
      <c r="E26" s="356"/>
      <c r="F26" s="356"/>
      <c r="G26" s="69" t="s">
        <v>15</v>
      </c>
      <c r="H26" s="70" t="s">
        <v>16</v>
      </c>
      <c r="I26" s="71" t="s">
        <v>16</v>
      </c>
      <c r="J26" s="72" t="s">
        <v>41</v>
      </c>
      <c r="K26" s="73" t="s">
        <v>42</v>
      </c>
      <c r="L26" s="74" t="s">
        <v>42</v>
      </c>
    </row>
    <row r="27" spans="1:12" ht="15" thickBot="1" x14ac:dyDescent="0.35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3">
      <c r="A28" s="187"/>
      <c r="B28" s="187"/>
      <c r="C28" s="87" t="s">
        <v>94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3">
      <c r="A29" s="187"/>
      <c r="B29" s="187"/>
      <c r="C29" s="96" t="s">
        <v>103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3">
      <c r="A30" s="187"/>
      <c r="B30" s="187"/>
      <c r="C30" s="96" t="s">
        <v>95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3">
      <c r="A31" s="187"/>
      <c r="B31" s="187"/>
      <c r="C31" s="96" t="s">
        <v>96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3">
      <c r="A32" s="187"/>
      <c r="B32" s="187"/>
      <c r="C32" s="96" t="s">
        <v>97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3">
      <c r="A33" s="187"/>
      <c r="B33" s="187"/>
      <c r="C33" s="96" t="s">
        <v>98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" thickBot="1" x14ac:dyDescent="0.35">
      <c r="A34" s="187"/>
      <c r="B34" s="187"/>
      <c r="C34" s="104" t="s">
        <v>32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3">
      <c r="C35" s="187"/>
    </row>
    <row r="36" spans="1:12" x14ac:dyDescent="0.3">
      <c r="C36" s="187" t="s">
        <v>49</v>
      </c>
    </row>
    <row r="37" spans="1:12" x14ac:dyDescent="0.3">
      <c r="C37" s="187" t="s">
        <v>20</v>
      </c>
    </row>
    <row r="38" spans="1:12" x14ac:dyDescent="0.3">
      <c r="C38" s="187" t="s">
        <v>22</v>
      </c>
    </row>
    <row r="39" spans="1:12" x14ac:dyDescent="0.3">
      <c r="C39" s="187" t="s">
        <v>23</v>
      </c>
    </row>
    <row r="40" spans="1:12" x14ac:dyDescent="0.3">
      <c r="C40" s="187" t="s">
        <v>24</v>
      </c>
    </row>
    <row r="41" spans="1:12" x14ac:dyDescent="0.3">
      <c r="C41" s="187" t="s">
        <v>25</v>
      </c>
    </row>
    <row r="42" spans="1:12" x14ac:dyDescent="0.3">
      <c r="C42" s="187" t="s">
        <v>26</v>
      </c>
    </row>
    <row r="43" spans="1:12" x14ac:dyDescent="0.3">
      <c r="C43" s="187" t="s">
        <v>28</v>
      </c>
    </row>
    <row r="44" spans="1:12" x14ac:dyDescent="0.3">
      <c r="C44" s="187" t="s">
        <v>29</v>
      </c>
    </row>
    <row r="45" spans="1:12" x14ac:dyDescent="0.3">
      <c r="C45" s="187" t="s">
        <v>123</v>
      </c>
    </row>
    <row r="46" spans="1:12" x14ac:dyDescent="0.3">
      <c r="C46" s="187" t="s">
        <v>31</v>
      </c>
    </row>
    <row r="47" spans="1:12" x14ac:dyDescent="0.3">
      <c r="C47" s="187" t="s">
        <v>32</v>
      </c>
    </row>
    <row r="48" spans="1:12" x14ac:dyDescent="0.3">
      <c r="C48" s="187"/>
    </row>
  </sheetData>
  <sheetProtection algorithmName="SHA-512" hashValue="lo5LXpPLcYaRrpdOXlni9M8QJ5F3nMwcAvj0MqMgNJ6cyVk6XzABYOkCpBXaOxqYeSUob1DHTgyLdJysWDml4A==" saltValue="kRvgf6QPoQ4Di3DURx2vzw==" spinCount="100000" sheet="1"/>
  <mergeCells count="19">
    <mergeCell ref="B18:L18"/>
    <mergeCell ref="B19:L19"/>
    <mergeCell ref="B20:L20"/>
    <mergeCell ref="B21:L21"/>
    <mergeCell ref="J1:L1"/>
    <mergeCell ref="G1:I1"/>
    <mergeCell ref="E1:E3"/>
    <mergeCell ref="F1:F3"/>
    <mergeCell ref="A5:A15"/>
    <mergeCell ref="A1:A3"/>
    <mergeCell ref="B1:B3"/>
    <mergeCell ref="C1:C3"/>
    <mergeCell ref="D1:D3"/>
    <mergeCell ref="G24:I24"/>
    <mergeCell ref="J24:L24"/>
    <mergeCell ref="C24:C26"/>
    <mergeCell ref="D24:D26"/>
    <mergeCell ref="E24:E26"/>
    <mergeCell ref="F24:F26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Magdalena Materna</cp:lastModifiedBy>
  <cp:lastPrinted>2023-01-05T07:36:17Z</cp:lastPrinted>
  <dcterms:created xsi:type="dcterms:W3CDTF">2015-06-05T18:19:34Z</dcterms:created>
  <dcterms:modified xsi:type="dcterms:W3CDTF">2024-07-01T10:56:26Z</dcterms:modified>
</cp:coreProperties>
</file>